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7" i="1"/>
  <c r="F6"/>
  <c r="F25"/>
  <c r="E17"/>
  <c r="F16"/>
  <c r="E16"/>
  <c r="F5"/>
  <c r="F18"/>
  <c r="F8"/>
  <c r="F24"/>
  <c r="F22"/>
  <c r="F9" l="1"/>
  <c r="F37"/>
  <c r="F28"/>
  <c r="H6" l="1"/>
  <c r="B8"/>
  <c r="H8" s="1"/>
  <c r="B7"/>
  <c r="C9"/>
  <c r="F41"/>
  <c r="D6" l="1"/>
  <c r="D5"/>
</calcChain>
</file>

<file path=xl/sharedStrings.xml><?xml version="1.0" encoding="utf-8"?>
<sst xmlns="http://schemas.openxmlformats.org/spreadsheetml/2006/main" count="74" uniqueCount="63">
  <si>
    <t>сумма</t>
  </si>
  <si>
    <t>содержание, руб.</t>
  </si>
  <si>
    <t>Долг на начало года</t>
  </si>
  <si>
    <t>Начислено</t>
  </si>
  <si>
    <t>Оплачено</t>
  </si>
  <si>
    <t>Долг жителей на конец года</t>
  </si>
  <si>
    <t>Затрачено</t>
  </si>
  <si>
    <t>Среднегодовой тариф за содержание мест общегопользования</t>
  </si>
  <si>
    <t>Тариф за текущий ремонт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</si>
  <si>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</si>
  <si>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</si>
  <si>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</si>
  <si>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</si>
  <si>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затрат, руб.</t>
  </si>
  <si>
    <t>Содержание</t>
  </si>
  <si>
    <t>Заявки населения</t>
  </si>
  <si>
    <t>Сезонные работы</t>
  </si>
  <si>
    <t>Технический надзор</t>
  </si>
  <si>
    <t>Уборка территории</t>
  </si>
  <si>
    <t>Уборка подъездов</t>
  </si>
  <si>
    <t>Услуги РКЦ</t>
  </si>
  <si>
    <t>Содержание аварийно-диспечерской службы</t>
  </si>
  <si>
    <t>Управление домом</t>
  </si>
  <si>
    <t>Гидравлические испытания</t>
  </si>
  <si>
    <t>Другие расходы по содержанию</t>
  </si>
  <si>
    <t>Текущий ремонт</t>
  </si>
  <si>
    <t>Наименование работ</t>
  </si>
  <si>
    <t>Капитальный ремонт</t>
  </si>
  <si>
    <t>Вид ремонта</t>
  </si>
  <si>
    <t>Сумма</t>
  </si>
  <si>
    <t>текущий ремонт</t>
  </si>
  <si>
    <t>Всего, руб.</t>
  </si>
  <si>
    <t>Накопление на 01.01.2014 года</t>
  </si>
  <si>
    <t>Накопление на 01.01.2013 г.</t>
  </si>
  <si>
    <t>Остаток</t>
  </si>
  <si>
    <t>Выполнение заявок населения переданных лично и по телефону</t>
  </si>
  <si>
    <t>шт.</t>
  </si>
  <si>
    <t>м2</t>
  </si>
  <si>
    <t>дом</t>
  </si>
  <si>
    <t>Работа  по уборке территории двора и газона</t>
  </si>
  <si>
    <t>Работа  по уборке подъездов</t>
  </si>
  <si>
    <t>Расчет квартплаты, печать квитанций, обслуживание базы данных и др.</t>
  </si>
  <si>
    <t>Организация работ с населением, подрядными организациями, предоставляющими коммунальные услуги, ведение бухгалтерского, оперативного и технического учета, делопроизводство</t>
  </si>
  <si>
    <t>Обслуживание общедомового прибора учета</t>
  </si>
  <si>
    <t>заявка</t>
  </si>
  <si>
    <t>Заработная плата уполномоченной по дому</t>
  </si>
  <si>
    <t>Площадь дома</t>
  </si>
  <si>
    <t>Подготовка общего имущества дома к эксплуатации в осенне-зимний и весенне-летний периоды</t>
  </si>
  <si>
    <t xml:space="preserve">Технические осмотры, обследования, испытания, планирование, расчет стоимости работ, их приемка и учет, ведение документации </t>
  </si>
  <si>
    <t>Гидравлическое испытание</t>
  </si>
  <si>
    <t>Очистка кровель от мусора, снега, скол наледи, мелкий ремонт устранение протечек, прочистка осмотр вентиляции, расходы на транспорт</t>
  </si>
  <si>
    <t>Вывоз КГМ и ТБО (крупногабаритного и твердобытового мусора)</t>
  </si>
  <si>
    <t>Изготовление м монтаж информационных досок</t>
  </si>
  <si>
    <t xml:space="preserve"> капитального  ремонта, руб.</t>
  </si>
  <si>
    <t>Содержание круглосуточной дежурной бригады в составе электрика, сантехника. Работа диспетчера , затраты на услуги связи</t>
  </si>
  <si>
    <t>* заработная плата указана с налогами (НДФЛ - 13%, социальные выплаты во внебюджетные фонды - 20,2 %)</t>
  </si>
  <si>
    <t>м.п.</t>
  </si>
  <si>
    <t>мес.</t>
  </si>
  <si>
    <t>Остаток на начало года</t>
  </si>
  <si>
    <t>Директор ООО "Теплосиб"       ______________________           С.А.Левченко</t>
  </si>
  <si>
    <t>Отчет Управляющей организации в выполненных работах по многоквартирному дому по адресу ул. Республиканская, 1 за 2013 год</t>
  </si>
  <si>
    <t>Ремонт подъезда № 1, 2, 3, 4</t>
  </si>
  <si>
    <t>Частичный ремонт плит покрытия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</si>
</sst>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2" fontId="1" fillId="0" borderId="0" xfId="0" applyNumberFormat="1" applyFont="1" applyAlignment="1">
      <alignment wrapText="1"/>
    </xf>
    <xf numFmtId="2" fontId="1" fillId="0" borderId="0" xfId="0" applyNumberFormat="1" applyFont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left" vertical="center" wrapText="1"/>
    </xf>
    <xf numFmtId="2" fontId="1" fillId="0" borderId="6" xfId="0" applyNumberFormat="1" applyFont="1" applyBorder="1" applyAlignment="1">
      <alignment horizontal="left" vertical="center" wrapText="1"/>
    </xf>
    <xf numFmtId="2" fontId="1" fillId="0" borderId="7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2" fontId="6" fillId="0" borderId="0" xfId="0" applyNumberFormat="1" applyFont="1" applyAlignment="1">
      <alignment horizontal="left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left" vertical="center" wrapText="1"/>
    </xf>
    <xf numFmtId="2" fontId="2" fillId="0" borderId="2" xfId="0" applyNumberFormat="1" applyFont="1" applyBorder="1" applyAlignment="1">
      <alignment horizontal="left" vertical="center" wrapText="1"/>
    </xf>
    <xf numFmtId="2" fontId="2" fillId="0" borderId="4" xfId="0" applyNumberFormat="1" applyFont="1" applyBorder="1" applyAlignment="1">
      <alignment horizontal="left" vertical="center" wrapText="1"/>
    </xf>
    <xf numFmtId="2" fontId="2" fillId="0" borderId="3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workbookViewId="0">
      <selection activeCell="B11" sqref="B11"/>
    </sheetView>
  </sheetViews>
  <sheetFormatPr defaultRowHeight="15"/>
  <cols>
    <col min="1" max="1" width="22" style="2" customWidth="1"/>
    <col min="2" max="3" width="18.42578125" style="10" customWidth="1"/>
    <col min="4" max="4" width="12.7109375" style="10" customWidth="1"/>
    <col min="5" max="5" width="9.28515625" style="10" customWidth="1"/>
    <col min="6" max="6" width="15.85546875" style="10" customWidth="1"/>
    <col min="7" max="7" width="9.42578125" style="2" bestFit="1" customWidth="1"/>
    <col min="8" max="8" width="12.28515625" style="2" customWidth="1"/>
    <col min="9" max="9" width="9.42578125" style="2" bestFit="1" customWidth="1"/>
    <col min="10" max="12" width="9.140625" style="2"/>
    <col min="13" max="13" width="9.140625" style="1"/>
  </cols>
  <sheetData>
    <row r="1" spans="1:8" ht="72.75" customHeight="1">
      <c r="A1" s="22" t="s">
        <v>60</v>
      </c>
      <c r="B1" s="22"/>
      <c r="C1" s="22"/>
      <c r="D1" s="22"/>
      <c r="E1" s="22"/>
      <c r="F1" s="22"/>
      <c r="G1" s="5"/>
      <c r="H1" s="5"/>
    </row>
    <row r="2" spans="1:8" ht="45.75" customHeight="1">
      <c r="A2" s="3" t="s">
        <v>0</v>
      </c>
      <c r="B2" s="7" t="s">
        <v>1</v>
      </c>
      <c r="C2" s="7" t="s">
        <v>30</v>
      </c>
      <c r="D2" s="27" t="s">
        <v>31</v>
      </c>
      <c r="E2" s="27"/>
      <c r="F2" s="11" t="s">
        <v>53</v>
      </c>
      <c r="G2" s="6"/>
      <c r="H2" s="5"/>
    </row>
    <row r="3" spans="1:8" ht="16.5" customHeight="1">
      <c r="A3" s="13" t="s">
        <v>58</v>
      </c>
      <c r="B3" s="12"/>
      <c r="C3" s="12"/>
      <c r="D3" s="18"/>
      <c r="E3" s="19"/>
      <c r="F3" s="12">
        <v>159490.29999999999</v>
      </c>
      <c r="G3" s="6"/>
      <c r="H3" s="5"/>
    </row>
    <row r="4" spans="1:8">
      <c r="A4" s="13" t="s">
        <v>2</v>
      </c>
      <c r="B4" s="12">
        <v>39189.69</v>
      </c>
      <c r="C4" s="12"/>
      <c r="D4" s="27"/>
      <c r="E4" s="27"/>
      <c r="F4" s="12"/>
      <c r="G4" s="5"/>
      <c r="H4" s="5"/>
    </row>
    <row r="5" spans="1:8">
      <c r="A5" s="4" t="s">
        <v>3</v>
      </c>
      <c r="B5" s="8">
        <v>438742.18</v>
      </c>
      <c r="C5" s="8">
        <v>0</v>
      </c>
      <c r="D5" s="20">
        <f>B5+C5</f>
        <v>438742.18</v>
      </c>
      <c r="E5" s="21"/>
      <c r="F5" s="8">
        <f>3960.7*1.64*9+3960.7*1.74*3</f>
        <v>79134.785999999993</v>
      </c>
    </row>
    <row r="6" spans="1:8">
      <c r="A6" s="4" t="s">
        <v>4</v>
      </c>
      <c r="B6" s="8">
        <v>428546.84</v>
      </c>
      <c r="C6" s="8">
        <v>0</v>
      </c>
      <c r="D6" s="20">
        <f>B6+C6</f>
        <v>428546.84</v>
      </c>
      <c r="E6" s="21"/>
      <c r="F6" s="8">
        <f>F5-1618.35</f>
        <v>77516.435999999987</v>
      </c>
      <c r="H6" s="2">
        <f>F9-7959.2</f>
        <v>-4.0000000326472218E-3</v>
      </c>
    </row>
    <row r="7" spans="1:8" ht="30">
      <c r="A7" s="4" t="s">
        <v>5</v>
      </c>
      <c r="B7" s="9">
        <f>B4+B5-B6</f>
        <v>49385.02999999997</v>
      </c>
      <c r="C7" s="8"/>
      <c r="D7" s="18"/>
      <c r="E7" s="19"/>
      <c r="F7" s="9">
        <v>0</v>
      </c>
    </row>
    <row r="8" spans="1:8">
      <c r="A8" s="4" t="s">
        <v>6</v>
      </c>
      <c r="B8" s="9">
        <f>SUM(F16:F29)</f>
        <v>428546.84000000008</v>
      </c>
      <c r="C8" s="8"/>
      <c r="D8" s="18"/>
      <c r="E8" s="19"/>
      <c r="F8" s="9">
        <f>F38+F39</f>
        <v>229047.54</v>
      </c>
      <c r="H8" s="2">
        <f>D6-C9-B8</f>
        <v>0</v>
      </c>
    </row>
    <row r="9" spans="1:8">
      <c r="A9" s="4" t="s">
        <v>34</v>
      </c>
      <c r="B9" s="9"/>
      <c r="C9" s="9">
        <f>C6</f>
        <v>0</v>
      </c>
      <c r="D9" s="18"/>
      <c r="E9" s="19"/>
      <c r="F9" s="9">
        <f>F3+F6-F8</f>
        <v>7959.1959999999672</v>
      </c>
    </row>
    <row r="10" spans="1:8" ht="45">
      <c r="A10" s="4" t="s">
        <v>7</v>
      </c>
      <c r="B10" s="9">
        <v>8.94</v>
      </c>
      <c r="C10" s="8"/>
      <c r="D10" s="18"/>
      <c r="E10" s="19"/>
      <c r="F10" s="8"/>
    </row>
    <row r="11" spans="1:8" ht="30">
      <c r="A11" s="4" t="s">
        <v>8</v>
      </c>
      <c r="B11" s="9">
        <v>0</v>
      </c>
      <c r="C11" s="8"/>
      <c r="D11" s="18"/>
      <c r="E11" s="19"/>
      <c r="F11" s="8"/>
    </row>
    <row r="12" spans="1:8">
      <c r="A12" s="17" t="s">
        <v>46</v>
      </c>
      <c r="B12" s="17"/>
      <c r="C12" s="17"/>
      <c r="D12" s="17"/>
      <c r="E12" s="17"/>
      <c r="F12" s="9">
        <v>4093.4</v>
      </c>
    </row>
    <row r="14" spans="1:8" ht="30">
      <c r="A14" s="3" t="s">
        <v>9</v>
      </c>
      <c r="B14" s="23" t="s">
        <v>10</v>
      </c>
      <c r="C14" s="23"/>
      <c r="D14" s="7" t="s">
        <v>11</v>
      </c>
      <c r="E14" s="7" t="s">
        <v>12</v>
      </c>
      <c r="F14" s="7" t="s">
        <v>13</v>
      </c>
    </row>
    <row r="15" spans="1:8" ht="18.75">
      <c r="A15" s="15" t="s">
        <v>14</v>
      </c>
      <c r="B15" s="15"/>
      <c r="C15" s="15"/>
      <c r="D15" s="15"/>
      <c r="E15" s="15"/>
      <c r="F15" s="15"/>
    </row>
    <row r="16" spans="1:8" ht="32.25" customHeight="1">
      <c r="A16" s="4" t="s">
        <v>15</v>
      </c>
      <c r="B16" s="18" t="s">
        <v>35</v>
      </c>
      <c r="C16" s="19"/>
      <c r="D16" s="8" t="s">
        <v>36</v>
      </c>
      <c r="E16" s="8">
        <f>169-E22</f>
        <v>151</v>
      </c>
      <c r="F16" s="8">
        <f>108802.57-F22</f>
        <v>61646.602000000014</v>
      </c>
    </row>
    <row r="17" spans="1:6" ht="49.5" customHeight="1">
      <c r="A17" s="4" t="s">
        <v>16</v>
      </c>
      <c r="B17" s="18" t="s">
        <v>47</v>
      </c>
      <c r="C17" s="19"/>
      <c r="D17" s="8" t="s">
        <v>37</v>
      </c>
      <c r="E17" s="8">
        <f>4636.8-E20</f>
        <v>4551.8</v>
      </c>
      <c r="F17" s="14">
        <f>149286.3-F18-F24-F25-F28+1309.89</f>
        <v>78104.911999999997</v>
      </c>
    </row>
    <row r="18" spans="1:6" ht="61.5" customHeight="1">
      <c r="A18" s="4" t="s">
        <v>17</v>
      </c>
      <c r="B18" s="18" t="s">
        <v>48</v>
      </c>
      <c r="C18" s="19"/>
      <c r="D18" s="8" t="s">
        <v>38</v>
      </c>
      <c r="E18" s="8"/>
      <c r="F18" s="8">
        <f>F12*0.6*12</f>
        <v>29472.48</v>
      </c>
    </row>
    <row r="19" spans="1:6" ht="30" customHeight="1">
      <c r="A19" s="4" t="s">
        <v>18</v>
      </c>
      <c r="B19" s="18" t="s">
        <v>39</v>
      </c>
      <c r="C19" s="19"/>
      <c r="D19" s="12" t="s">
        <v>37</v>
      </c>
      <c r="E19" s="8"/>
      <c r="F19" s="8">
        <v>42366.69</v>
      </c>
    </row>
    <row r="20" spans="1:6">
      <c r="A20" s="4" t="s">
        <v>19</v>
      </c>
      <c r="B20" s="18" t="s">
        <v>40</v>
      </c>
      <c r="C20" s="19"/>
      <c r="D20" s="12" t="s">
        <v>37</v>
      </c>
      <c r="E20" s="8">
        <v>85</v>
      </c>
      <c r="F20" s="8">
        <v>47211.79</v>
      </c>
    </row>
    <row r="21" spans="1:6" ht="30" customHeight="1">
      <c r="A21" s="4" t="s">
        <v>20</v>
      </c>
      <c r="B21" s="18" t="s">
        <v>41</v>
      </c>
      <c r="C21" s="19"/>
      <c r="D21" s="8" t="s">
        <v>38</v>
      </c>
      <c r="E21" s="8"/>
      <c r="F21" s="8">
        <v>15101.09</v>
      </c>
    </row>
    <row r="22" spans="1:6" ht="64.5" customHeight="1">
      <c r="A22" s="4" t="s">
        <v>21</v>
      </c>
      <c r="B22" s="18" t="s">
        <v>54</v>
      </c>
      <c r="C22" s="19"/>
      <c r="D22" s="8" t="s">
        <v>44</v>
      </c>
      <c r="E22" s="8">
        <v>18</v>
      </c>
      <c r="F22" s="8">
        <f>F12*0.96*12</f>
        <v>47155.967999999993</v>
      </c>
    </row>
    <row r="23" spans="1:6" ht="96.75" customHeight="1">
      <c r="A23" s="4" t="s">
        <v>22</v>
      </c>
      <c r="B23" s="18" t="s">
        <v>42</v>
      </c>
      <c r="C23" s="19"/>
      <c r="D23" s="8" t="s">
        <v>38</v>
      </c>
      <c r="E23" s="8"/>
      <c r="F23" s="8">
        <v>52685.61</v>
      </c>
    </row>
    <row r="24" spans="1:6" ht="30">
      <c r="A24" s="4" t="s">
        <v>23</v>
      </c>
      <c r="B24" s="18" t="s">
        <v>49</v>
      </c>
      <c r="C24" s="19"/>
      <c r="D24" s="12" t="s">
        <v>56</v>
      </c>
      <c r="E24" s="8">
        <v>2150</v>
      </c>
      <c r="F24" s="8">
        <f>E24*0.11*12</f>
        <v>2838</v>
      </c>
    </row>
    <row r="25" spans="1:6" ht="69" customHeight="1">
      <c r="A25" s="24" t="s">
        <v>24</v>
      </c>
      <c r="B25" s="18" t="s">
        <v>50</v>
      </c>
      <c r="C25" s="19"/>
      <c r="D25" s="12" t="s">
        <v>38</v>
      </c>
      <c r="E25" s="8"/>
      <c r="F25" s="8">
        <f>1473.62+6385.7+8841.74+18076.45</f>
        <v>34777.509999999995</v>
      </c>
    </row>
    <row r="26" spans="1:6" ht="33.75" customHeight="1">
      <c r="A26" s="25"/>
      <c r="B26" s="18" t="s">
        <v>51</v>
      </c>
      <c r="C26" s="19"/>
      <c r="D26" s="12" t="s">
        <v>38</v>
      </c>
      <c r="E26" s="8"/>
      <c r="F26" s="8">
        <v>6262.9</v>
      </c>
    </row>
    <row r="27" spans="1:6" ht="33.75" customHeight="1">
      <c r="A27" s="25"/>
      <c r="B27" s="18" t="s">
        <v>52</v>
      </c>
      <c r="C27" s="19"/>
      <c r="D27" s="12" t="s">
        <v>36</v>
      </c>
      <c r="E27" s="8">
        <v>4</v>
      </c>
      <c r="F27" s="8">
        <v>1680</v>
      </c>
    </row>
    <row r="28" spans="1:6" ht="33.75" customHeight="1">
      <c r="A28" s="25"/>
      <c r="B28" s="18" t="s">
        <v>43</v>
      </c>
      <c r="C28" s="19"/>
      <c r="D28" s="12" t="s">
        <v>36</v>
      </c>
      <c r="E28" s="8">
        <v>1</v>
      </c>
      <c r="F28" s="8">
        <f>F12*0.11*12</f>
        <v>5403.2880000000005</v>
      </c>
    </row>
    <row r="29" spans="1:6" ht="36.75" customHeight="1">
      <c r="A29" s="26"/>
      <c r="B29" s="18" t="s">
        <v>45</v>
      </c>
      <c r="C29" s="19"/>
      <c r="D29" s="12" t="s">
        <v>57</v>
      </c>
      <c r="E29" s="8">
        <v>12</v>
      </c>
      <c r="F29" s="8">
        <v>3840</v>
      </c>
    </row>
    <row r="30" spans="1:6" ht="18.75">
      <c r="A30" s="15" t="s">
        <v>25</v>
      </c>
      <c r="B30" s="15"/>
      <c r="C30" s="15"/>
      <c r="D30" s="15"/>
      <c r="E30" s="15"/>
      <c r="F30" s="15"/>
    </row>
    <row r="31" spans="1:6" ht="30">
      <c r="A31" s="16" t="s">
        <v>26</v>
      </c>
      <c r="B31" s="16"/>
      <c r="C31" s="16"/>
      <c r="D31" s="7" t="s">
        <v>11</v>
      </c>
      <c r="E31" s="7" t="s">
        <v>12</v>
      </c>
      <c r="F31" s="7" t="s">
        <v>13</v>
      </c>
    </row>
    <row r="32" spans="1:6">
      <c r="A32" s="30"/>
      <c r="B32" s="31"/>
      <c r="C32" s="32"/>
      <c r="D32" s="8"/>
      <c r="E32" s="8"/>
      <c r="F32" s="8"/>
    </row>
    <row r="33" spans="1:6">
      <c r="A33" s="30"/>
      <c r="B33" s="31"/>
      <c r="C33" s="32"/>
      <c r="D33" s="8"/>
      <c r="E33" s="8"/>
      <c r="F33" s="8"/>
    </row>
    <row r="34" spans="1:6">
      <c r="A34" s="30"/>
      <c r="B34" s="31"/>
      <c r="C34" s="32"/>
      <c r="D34" s="8"/>
      <c r="E34" s="8"/>
      <c r="F34" s="8"/>
    </row>
    <row r="35" spans="1:6" ht="18.75">
      <c r="A35" s="15" t="s">
        <v>27</v>
      </c>
      <c r="B35" s="15"/>
      <c r="C35" s="15"/>
      <c r="D35" s="15"/>
      <c r="E35" s="15"/>
      <c r="F35" s="15"/>
    </row>
    <row r="36" spans="1:6">
      <c r="A36" s="16" t="s">
        <v>28</v>
      </c>
      <c r="B36" s="16"/>
      <c r="C36" s="16"/>
      <c r="D36" s="16"/>
      <c r="E36" s="16"/>
      <c r="F36" s="7" t="s">
        <v>29</v>
      </c>
    </row>
    <row r="37" spans="1:6">
      <c r="A37" s="35" t="s">
        <v>33</v>
      </c>
      <c r="B37" s="36"/>
      <c r="C37" s="36"/>
      <c r="D37" s="36"/>
      <c r="E37" s="37"/>
      <c r="F37" s="9">
        <f>F3</f>
        <v>159490.29999999999</v>
      </c>
    </row>
    <row r="38" spans="1:6">
      <c r="A38" s="33" t="s">
        <v>61</v>
      </c>
      <c r="B38" s="33"/>
      <c r="C38" s="33"/>
      <c r="D38" s="33"/>
      <c r="E38" s="33"/>
      <c r="F38" s="8">
        <v>202611.54</v>
      </c>
    </row>
    <row r="39" spans="1:6">
      <c r="A39" s="33" t="s">
        <v>62</v>
      </c>
      <c r="B39" s="33"/>
      <c r="C39" s="33"/>
      <c r="D39" s="33"/>
      <c r="E39" s="33"/>
      <c r="F39" s="8">
        <v>26436</v>
      </c>
    </row>
    <row r="40" spans="1:6">
      <c r="A40" s="33"/>
      <c r="B40" s="33"/>
      <c r="C40" s="33"/>
      <c r="D40" s="33"/>
      <c r="E40" s="33"/>
      <c r="F40" s="8"/>
    </row>
    <row r="41" spans="1:6">
      <c r="A41" s="34" t="s">
        <v>32</v>
      </c>
      <c r="B41" s="34"/>
      <c r="C41" s="34"/>
      <c r="D41" s="34"/>
      <c r="E41" s="34"/>
      <c r="F41" s="9">
        <f>F6+F37-F38-F39</f>
        <v>7959.1959999999672</v>
      </c>
    </row>
    <row r="43" spans="1:6" ht="22.5" customHeight="1">
      <c r="A43" s="29" t="s">
        <v>55</v>
      </c>
      <c r="B43" s="29"/>
      <c r="C43" s="29"/>
      <c r="D43" s="29"/>
      <c r="E43" s="29"/>
      <c r="F43" s="29"/>
    </row>
    <row r="45" spans="1:6">
      <c r="A45" s="28" t="s">
        <v>59</v>
      </c>
      <c r="B45" s="28"/>
      <c r="C45" s="28"/>
      <c r="D45" s="28"/>
      <c r="E45" s="28"/>
      <c r="F45" s="28"/>
    </row>
  </sheetData>
  <mergeCells count="43">
    <mergeCell ref="D3:E3"/>
    <mergeCell ref="A45:F45"/>
    <mergeCell ref="A43:F43"/>
    <mergeCell ref="A32:C32"/>
    <mergeCell ref="A33:C33"/>
    <mergeCell ref="A34:C34"/>
    <mergeCell ref="B27:C27"/>
    <mergeCell ref="B29:C29"/>
    <mergeCell ref="A40:E40"/>
    <mergeCell ref="A41:E41"/>
    <mergeCell ref="A36:E36"/>
    <mergeCell ref="A38:E38"/>
    <mergeCell ref="A39:E39"/>
    <mergeCell ref="A37:E37"/>
    <mergeCell ref="D4:E4"/>
    <mergeCell ref="D5:E5"/>
    <mergeCell ref="A1:F1"/>
    <mergeCell ref="B14:C14"/>
    <mergeCell ref="A15:F15"/>
    <mergeCell ref="A25:A29"/>
    <mergeCell ref="D2:E2"/>
    <mergeCell ref="D9:E9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D6:E6"/>
    <mergeCell ref="D7:E7"/>
    <mergeCell ref="D8:E8"/>
    <mergeCell ref="D10:E10"/>
    <mergeCell ref="D11:E11"/>
    <mergeCell ref="A30:F30"/>
    <mergeCell ref="A31:C31"/>
    <mergeCell ref="A35:F35"/>
    <mergeCell ref="A12:E12"/>
    <mergeCell ref="B26:C26"/>
    <mergeCell ref="B28:C28"/>
  </mergeCells>
  <pageMargins left="0.21" right="0.17" top="0.21" bottom="0.17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2014-03-27T03:25:55Z</dcterms:modified>
</cp:coreProperties>
</file>